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13_ncr:1_{9D447EC7-0F01-419E-B9E7-3D1BAC4FDE05}" xr6:coauthVersionLast="47" xr6:coauthVersionMax="47" xr10:uidLastSave="{00000000-0000-0000-0000-000000000000}"/>
  <bookViews>
    <workbookView xWindow="20370" yWindow="-120" windowWidth="19440" windowHeight="10440" xr2:uid="{EB1DB75D-10F4-48E8-9BAF-1D773D12345C}"/>
  </bookViews>
  <sheets>
    <sheet name="מחוון חיפה" sheetId="1" r:id="rId1"/>
    <sheet name="קריטריונים חיפה"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12" i="2" s="1"/>
  <c r="D8" i="2"/>
  <c r="D6" i="2"/>
  <c r="H41" i="1"/>
  <c r="H40" i="1"/>
  <c r="H39" i="1"/>
  <c r="H37" i="1"/>
  <c r="E33" i="1"/>
  <c r="H32" i="1"/>
  <c r="E28" i="1"/>
  <c r="H27" i="1"/>
  <c r="E23" i="1"/>
  <c r="L22" i="1"/>
  <c r="H22" i="1"/>
  <c r="H21" i="1"/>
  <c r="F21" i="1"/>
  <c r="F20" i="1"/>
  <c r="H20" i="1" s="1"/>
  <c r="F19" i="1"/>
  <c r="H19" i="1" s="1"/>
  <c r="E15" i="1"/>
  <c r="H14" i="1"/>
  <c r="E10" i="1"/>
  <c r="H9" i="1"/>
  <c r="E6" i="1"/>
  <c r="L5" i="1"/>
  <c r="H5" i="1"/>
  <c r="M3" i="1"/>
  <c r="L19" i="1" l="1"/>
</calcChain>
</file>

<file path=xl/sharedStrings.xml><?xml version="1.0" encoding="utf-8"?>
<sst xmlns="http://schemas.openxmlformats.org/spreadsheetml/2006/main" count="233" uniqueCount="144">
  <si>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</si>
  <si>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</si>
  <si>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</si>
  <si>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</si>
  <si>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</si>
  <si>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</si>
  <si>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</si>
  <si>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</si>
  <si>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</si>
  <si>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</si>
  <si>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</si>
  <si>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</si>
  <si>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</si>
  <si>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</si>
  <si>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</si>
  <si>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</si>
  <si>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</si>
  <si>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</si>
  <si>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</si>
  <si>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</si>
  <si>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</si>
  <si>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</si>
  <si>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</si>
  <si>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עובד שהועסק בלפחות 2 ימים מרוכזים בשבוע במשך תקופה של 4 שבועות ברצף לפחות</t>
  </si>
  <si>
    <t>פחות מ- 2,000 עובדים</t>
  </si>
  <si>
    <t>2,000 עובדים</t>
  </si>
  <si>
    <t>2,001 - 3,500 עובדים</t>
  </si>
  <si>
    <t>3,501 - 5,000 עובדים</t>
  </si>
  <si>
    <t>5,001 עובדים ומעלה</t>
  </si>
  <si>
    <t>אתר</t>
  </si>
  <si>
    <t>פחות מ- 150 אתרים</t>
  </si>
  <si>
    <t>150 אתרים</t>
  </si>
  <si>
    <t>151 - 250 אתרים</t>
  </si>
  <si>
    <t>251 - 350 אתרים</t>
  </si>
  <si>
    <t>351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</si>
  <si>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</si>
  <si>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</si>
  <si>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</si>
  <si>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</si>
  <si>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</si>
  <si>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</si>
  <si>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</si>
  <si>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</si>
  <si>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</si>
  <si>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</si>
  <si>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</si>
  <si>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</si>
  <si>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</si>
  <si>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</si>
  <si>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</si>
  <si>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</si>
  <si>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</si>
  <si>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</si>
  <si>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</si>
  <si>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</si>
  <si>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</si>
  <si>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</si>
  <si>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</si>
  <si>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</si>
  <si>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</si>
  <si>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</si>
  <si>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</si>
  <si>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</si>
  <si>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</si>
  <si>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</si>
  <si>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</si>
  <si>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</si>
  <si>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</si>
  <si>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</si>
  <si>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</si>
  <si>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</si>
  <si>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הנושא:מתן שירותי השגחה על נבחנים בבחינות הבגרות והסמכה לטכנאים והנדסאים
</t>
    </r>
    <r>
      <rPr>
        <b/>
        <sz val="12"/>
        <rFont val="David"/>
        <family val="2"/>
      </rPr>
      <t xml:space="preserve"> לאזור חיפה</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</si>
  <si>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</si>
  <si>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</si>
  <si>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</si>
  <si>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</si>
  <si>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</si>
  <si>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</si>
  <si>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</si>
  <si>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</si>
  <si>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</si>
  <si>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</si>
  <si>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</si>
  <si>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</si>
  <si>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</si>
  <si>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</si>
  <si>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</si>
  <si>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</si>
  <si>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</si>
  <si>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</si>
  <si>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</si>
  <si>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</si>
  <si>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</si>
  <si>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</si>
  <si>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</si>
  <si>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</si>
  <si>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</si>
  <si>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</si>
  <si>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</si>
  <si>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</si>
  <si>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</si>
  <si>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</si>
  <si>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</si>
  <si>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</si>
  <si>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</si>
  <si>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</si>
  <si>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</si>
  <si>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</si>
  <si>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</si>
  <si>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</si>
  <si>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</si>
  <si>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</si>
  <si>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</si>
  <si>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</si>
  <si>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</si>
  <si>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</si>
  <si>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</si>
  <si>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</si>
  <si>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</si>
  <si>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</si>
  <si>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</si>
  <si>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</si>
  <si>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</si>
  <si>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</si>
  <si>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</si>
  <si>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</si>
  <si>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</si>
  <si>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</si>
  <si>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</si>
  <si>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</si>
  <si>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</si>
  <si>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</si>
  <si>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</si>
  <si>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</si>
  <si>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</si>
  <si>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</si>
  <si>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</si>
  <si>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</si>
  <si>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</si>
  <si>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</si>
  <si>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</si>
  <si>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</si>
  <si>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</si>
  <si>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חיפה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</si>
</sst>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7">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0" fontId="29" fillId="0" borderId="104"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71" xfId="0" applyFont="1" applyBorder="1" applyAlignment="1">
      <alignment horizontal="center" vertical="center" wrapText="1" readingOrder="2"/>
    </xf>
    <xf numFmtId="0" fontId="12" fillId="0" borderId="69"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86"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3" xfId="0"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30" fillId="0" borderId="102"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3" fontId="5" fillId="0" borderId="42" xfId="0" applyNumberFormat="1" applyFont="1" applyBorder="1" applyAlignment="1">
      <alignment horizontal="center" vertical="center" wrapText="1" readingOrder="2"/>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18" fillId="0" borderId="81"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164" fontId="26" fillId="3" borderId="71" xfId="1" applyNumberFormat="1" applyFont="1" applyFill="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hir\Desktop\&#1490;&#1497;&#1489;&#1493;&#1497;%20090325\&#1502;&#1513;&#1512;&#1491;%20&#1492;&#1495;&#1497;&#1504;&#1493;&#1498;\&#1492;&#1513;&#1490;&#1495;&#1492;%20&#1506;&#1500;%20&#1489;&#1495;&#1497;&#1504;&#1493;&#1514;\&#1502;&#1495;&#1493;&#1493;&#1503;%20&#1502;&#1499;&#1512;&#1494;%20&#1492;&#1513;&#1490;&#1495;&#1492;%202026.xlsx" TargetMode="External"/><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EF39C-EDC9-4D7C-9611-F601571F0822}">
  <dimension ref="A1:M62"/>
  <sheetViews>
    <sheetView rightToLeft="1" tabSelected="1" workbookViewId="0">
      <selection activeCell="J9" sqref="J9:K18"/>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93" t="s">
        <v>0</v>
      </c>
      <c r="B1" s="293"/>
      <c r="C1" s="293"/>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94" t="s">
        <v>6</v>
      </c>
      <c r="E3" s="295"/>
      <c r="F3" s="11" t="s">
        <v>7</v>
      </c>
      <c r="G3" s="12" t="s">
        <v>8</v>
      </c>
      <c r="H3" s="13" t="s">
        <v>9</v>
      </c>
      <c r="I3" s="13" t="s">
        <v>10</v>
      </c>
      <c r="J3" s="13" t="s">
        <v>11</v>
      </c>
      <c r="K3" s="14" t="s">
        <v>12</v>
      </c>
      <c r="L3" s="15" t="s">
        <v>13</v>
      </c>
      <c r="M3" s="6">
        <f>M2-M1</f>
        <v>3</v>
      </c>
    </row>
    <row r="4" spans="1:13" s="26" customFormat="1" ht="14.25" hidden="1" customHeight="1" x14ac:dyDescent="0.2">
      <c r="A4" s="282" t="s">
        <v>14</v>
      </c>
      <c r="B4" s="17" t="s">
        <v>15</v>
      </c>
      <c r="C4" s="18"/>
      <c r="D4" s="19"/>
      <c r="E4" s="20"/>
      <c r="F4" s="21"/>
      <c r="G4" s="22"/>
      <c r="H4" s="23"/>
      <c r="I4" s="23"/>
      <c r="J4" s="23"/>
      <c r="K4" s="24"/>
      <c r="L4" s="25"/>
    </row>
    <row r="5" spans="1:13" s="26" customFormat="1" ht="28.5" x14ac:dyDescent="0.2">
      <c r="A5" s="283"/>
      <c r="B5" s="283" t="s">
        <v>16</v>
      </c>
      <c r="C5" s="282" t="s">
        <v>17</v>
      </c>
      <c r="D5" s="19" t="s">
        <v>18</v>
      </c>
      <c r="E5" s="20" t="s">
        <v>19</v>
      </c>
      <c r="F5" s="296">
        <v>0.4</v>
      </c>
      <c r="G5" s="268"/>
      <c r="H5" s="255">
        <f>IF(G5&lt;J5,0,IF(G5=J5,$M$1,IF(G5&gt;K5,$M$2,$M$3/(K5-J5)*(G5-J5)+$M$1)))</f>
        <v>0</v>
      </c>
      <c r="I5" s="290"/>
      <c r="J5" s="268">
        <v>3</v>
      </c>
      <c r="K5" s="271">
        <v>5</v>
      </c>
      <c r="L5" s="279">
        <f>SUM(F5:F18)</f>
        <v>1</v>
      </c>
    </row>
    <row r="6" spans="1:13" s="26" customFormat="1" ht="14.25" customHeight="1" x14ac:dyDescent="0.2">
      <c r="A6" s="283"/>
      <c r="B6" s="283"/>
      <c r="C6" s="283"/>
      <c r="D6" s="27" t="s">
        <v>20</v>
      </c>
      <c r="E6" s="28">
        <f>$M$1</f>
        <v>7</v>
      </c>
      <c r="F6" s="297"/>
      <c r="G6" s="269"/>
      <c r="H6" s="266"/>
      <c r="I6" s="242"/>
      <c r="J6" s="269"/>
      <c r="K6" s="272"/>
      <c r="L6" s="292"/>
    </row>
    <row r="7" spans="1:13" s="26" customFormat="1" x14ac:dyDescent="0.2">
      <c r="A7" s="283"/>
      <c r="B7" s="283"/>
      <c r="C7" s="283"/>
      <c r="D7" s="27" t="s">
        <v>21</v>
      </c>
      <c r="E7" s="31">
        <v>8.5</v>
      </c>
      <c r="F7" s="297"/>
      <c r="G7" s="269"/>
      <c r="H7" s="266"/>
      <c r="I7" s="242"/>
      <c r="J7" s="269"/>
      <c r="K7" s="272"/>
      <c r="L7" s="292"/>
    </row>
    <row r="8" spans="1:13" s="26" customFormat="1" ht="15" customHeight="1" thickBot="1" x14ac:dyDescent="0.25">
      <c r="A8" s="283"/>
      <c r="B8" s="283"/>
      <c r="C8" s="285"/>
      <c r="D8" s="32" t="s">
        <v>22</v>
      </c>
      <c r="E8" s="33">
        <v>10</v>
      </c>
      <c r="F8" s="298"/>
      <c r="G8" s="270"/>
      <c r="H8" s="267"/>
      <c r="I8" s="242"/>
      <c r="J8" s="270"/>
      <c r="K8" s="273"/>
      <c r="L8" s="292"/>
    </row>
    <row r="9" spans="1:13" s="26" customFormat="1" x14ac:dyDescent="0.2">
      <c r="A9" s="283"/>
      <c r="B9" s="283"/>
      <c r="C9" s="282" t="s">
        <v>23</v>
      </c>
      <c r="D9" s="19" t="s">
        <v>24</v>
      </c>
      <c r="E9" s="20" t="s">
        <v>19</v>
      </c>
      <c r="F9" s="261">
        <v>0.25</v>
      </c>
      <c r="G9" s="268"/>
      <c r="H9" s="255">
        <f>IF(G9&lt;J9,0,IF(G9=J9,$M$1,IF(G9&gt;K9,$M$2,$M$3/(K9-J9)*(G9-J9)+$M$1)))</f>
        <v>0</v>
      </c>
      <c r="I9" s="242"/>
      <c r="J9" s="311">
        <v>2000</v>
      </c>
      <c r="K9" s="312">
        <v>5000</v>
      </c>
      <c r="L9" s="292"/>
    </row>
    <row r="10" spans="1:13" s="26" customFormat="1" x14ac:dyDescent="0.2">
      <c r="A10" s="283"/>
      <c r="B10" s="283"/>
      <c r="C10" s="283"/>
      <c r="D10" s="27" t="s">
        <v>25</v>
      </c>
      <c r="E10" s="28">
        <f>$M$1</f>
        <v>7</v>
      </c>
      <c r="F10" s="262"/>
      <c r="G10" s="269"/>
      <c r="H10" s="266"/>
      <c r="I10" s="242"/>
      <c r="J10" s="313"/>
      <c r="K10" s="314"/>
      <c r="L10" s="292"/>
    </row>
    <row r="11" spans="1:13" s="26" customFormat="1" x14ac:dyDescent="0.2">
      <c r="A11" s="283"/>
      <c r="B11" s="283"/>
      <c r="C11" s="283"/>
      <c r="D11" s="27" t="s">
        <v>26</v>
      </c>
      <c r="E11" s="28">
        <v>8</v>
      </c>
      <c r="F11" s="262"/>
      <c r="G11" s="269"/>
      <c r="H11" s="266"/>
      <c r="I11" s="242"/>
      <c r="J11" s="313"/>
      <c r="K11" s="314"/>
      <c r="L11" s="292"/>
    </row>
    <row r="12" spans="1:13" s="26" customFormat="1" x14ac:dyDescent="0.2">
      <c r="A12" s="283"/>
      <c r="B12" s="283"/>
      <c r="C12" s="283"/>
      <c r="D12" s="36" t="s">
        <v>27</v>
      </c>
      <c r="E12" s="31">
        <v>9</v>
      </c>
      <c r="F12" s="262"/>
      <c r="G12" s="269"/>
      <c r="H12" s="266"/>
      <c r="I12" s="242"/>
      <c r="J12" s="313"/>
      <c r="K12" s="314"/>
      <c r="L12" s="292"/>
    </row>
    <row r="13" spans="1:13" s="26" customFormat="1" ht="15" thickBot="1" x14ac:dyDescent="0.25">
      <c r="A13" s="283"/>
      <c r="B13" s="283"/>
      <c r="C13" s="285"/>
      <c r="D13" s="32" t="s">
        <v>28</v>
      </c>
      <c r="E13" s="33">
        <v>10</v>
      </c>
      <c r="F13" s="263"/>
      <c r="G13" s="270"/>
      <c r="H13" s="267"/>
      <c r="I13" s="242"/>
      <c r="J13" s="315"/>
      <c r="K13" s="316"/>
      <c r="L13" s="292"/>
    </row>
    <row r="14" spans="1:13" s="26" customFormat="1" ht="14.25" customHeight="1" x14ac:dyDescent="0.2">
      <c r="A14" s="283"/>
      <c r="B14" s="283"/>
      <c r="C14" s="282" t="s">
        <v>29</v>
      </c>
      <c r="D14" s="19" t="s">
        <v>30</v>
      </c>
      <c r="E14" s="20" t="s">
        <v>19</v>
      </c>
      <c r="F14" s="261">
        <v>0.35</v>
      </c>
      <c r="G14" s="268"/>
      <c r="H14" s="255">
        <f>IF(G14&lt;J14,0,IF(G14=J14,$M$1,IF(G14&gt;K14,$M$2,$M$3/(K14-J14)*(G14-J14)+$M$1)))</f>
        <v>0</v>
      </c>
      <c r="I14" s="242"/>
      <c r="J14" s="311">
        <v>150</v>
      </c>
      <c r="K14" s="312">
        <v>350</v>
      </c>
      <c r="L14" s="292"/>
    </row>
    <row r="15" spans="1:13" s="26" customFormat="1" ht="14.25" customHeight="1" x14ac:dyDescent="0.2">
      <c r="A15" s="283"/>
      <c r="B15" s="283"/>
      <c r="C15" s="283"/>
      <c r="D15" s="27" t="s">
        <v>31</v>
      </c>
      <c r="E15" s="28">
        <f>$M$1</f>
        <v>7</v>
      </c>
      <c r="F15" s="262"/>
      <c r="G15" s="269"/>
      <c r="H15" s="266"/>
      <c r="I15" s="242"/>
      <c r="J15" s="313"/>
      <c r="K15" s="314"/>
      <c r="L15" s="292"/>
    </row>
    <row r="16" spans="1:13" s="26" customFormat="1" ht="14.25" customHeight="1" x14ac:dyDescent="0.2">
      <c r="A16" s="283"/>
      <c r="B16" s="283"/>
      <c r="C16" s="283"/>
      <c r="D16" s="27" t="s">
        <v>32</v>
      </c>
      <c r="E16" s="28">
        <v>8</v>
      </c>
      <c r="F16" s="262"/>
      <c r="G16" s="269"/>
      <c r="H16" s="266"/>
      <c r="I16" s="242"/>
      <c r="J16" s="313"/>
      <c r="K16" s="314"/>
      <c r="L16" s="292"/>
    </row>
    <row r="17" spans="1:12" s="26" customFormat="1" x14ac:dyDescent="0.2">
      <c r="A17" s="283"/>
      <c r="B17" s="283"/>
      <c r="C17" s="283"/>
      <c r="D17" s="36" t="s">
        <v>33</v>
      </c>
      <c r="E17" s="31">
        <v>9</v>
      </c>
      <c r="F17" s="262"/>
      <c r="G17" s="269"/>
      <c r="H17" s="266"/>
      <c r="I17" s="242"/>
      <c r="J17" s="313"/>
      <c r="K17" s="314"/>
      <c r="L17" s="292"/>
    </row>
    <row r="18" spans="1:12" s="26" customFormat="1" ht="15" customHeight="1" thickBot="1" x14ac:dyDescent="0.25">
      <c r="A18" s="283"/>
      <c r="B18" s="283"/>
      <c r="C18" s="285"/>
      <c r="D18" s="32" t="s">
        <v>34</v>
      </c>
      <c r="E18" s="33">
        <v>10</v>
      </c>
      <c r="F18" s="263"/>
      <c r="G18" s="270"/>
      <c r="H18" s="267"/>
      <c r="I18" s="242"/>
      <c r="J18" s="315"/>
      <c r="K18" s="316"/>
      <c r="L18" s="292"/>
    </row>
    <row r="19" spans="1:12" ht="15" thickBot="1" x14ac:dyDescent="0.25">
      <c r="A19" s="282" t="s">
        <v>35</v>
      </c>
      <c r="B19" s="237" t="s">
        <v>36</v>
      </c>
      <c r="C19" s="237" t="s">
        <v>37</v>
      </c>
      <c r="D19" s="288" t="s">
        <v>38</v>
      </c>
      <c r="E19" s="289"/>
      <c r="F19" s="37">
        <f>1/3</f>
        <v>0.33333333333333331</v>
      </c>
      <c r="G19" s="38"/>
      <c r="H19" s="39">
        <f>G19*F19</f>
        <v>0</v>
      </c>
      <c r="I19" s="290"/>
      <c r="J19" s="259"/>
      <c r="K19" s="235"/>
      <c r="L19" s="279">
        <f>SUM(F19:F21)</f>
        <v>1</v>
      </c>
    </row>
    <row r="20" spans="1:12" ht="15" thickBot="1" x14ac:dyDescent="0.25">
      <c r="A20" s="283"/>
      <c r="B20" s="238"/>
      <c r="C20" s="238"/>
      <c r="D20" s="246" t="s">
        <v>39</v>
      </c>
      <c r="E20" s="247"/>
      <c r="F20" s="37">
        <f t="shared" ref="F20:F21" si="0">1/3</f>
        <v>0.33333333333333331</v>
      </c>
      <c r="G20" s="40"/>
      <c r="H20" s="41">
        <f>G20*F20</f>
        <v>0</v>
      </c>
      <c r="I20" s="242"/>
      <c r="J20" s="244"/>
      <c r="K20" s="245"/>
      <c r="L20" s="280"/>
    </row>
    <row r="21" spans="1:12" ht="15" thickBot="1" x14ac:dyDescent="0.25">
      <c r="A21" s="285"/>
      <c r="B21" s="239"/>
      <c r="C21" s="239"/>
      <c r="D21" s="248" t="s">
        <v>40</v>
      </c>
      <c r="E21" s="249"/>
      <c r="F21" s="37">
        <f t="shared" si="0"/>
        <v>0.33333333333333331</v>
      </c>
      <c r="G21" s="34"/>
      <c r="H21" s="35">
        <f>G21*F21</f>
        <v>0</v>
      </c>
      <c r="I21" s="243"/>
      <c r="J21" s="291"/>
      <c r="K21" s="278"/>
      <c r="L21" s="281"/>
    </row>
    <row r="22" spans="1:12" s="42" customFormat="1" x14ac:dyDescent="0.2">
      <c r="A22" s="282" t="s">
        <v>41</v>
      </c>
      <c r="B22" s="282" t="s">
        <v>42</v>
      </c>
      <c r="C22" s="282" t="s">
        <v>43</v>
      </c>
      <c r="D22" s="19" t="s">
        <v>44</v>
      </c>
      <c r="E22" s="20">
        <v>0</v>
      </c>
      <c r="F22" s="251">
        <v>0.25</v>
      </c>
      <c r="G22" s="253"/>
      <c r="H22" s="255">
        <f>IF(G22&lt;J22,0,IF(G22=J22,$M$1,IF(G22&gt;K22,$M$2,$M$3/(K22-J22)*(G22-J22)+$M$1)))</f>
        <v>0</v>
      </c>
      <c r="I22" s="257"/>
      <c r="J22" s="268">
        <v>3</v>
      </c>
      <c r="K22" s="271">
        <v>8</v>
      </c>
      <c r="L22" s="275">
        <f>SUM(F22:F41)</f>
        <v>1</v>
      </c>
    </row>
    <row r="23" spans="1:12" s="42" customFormat="1" x14ac:dyDescent="0.2">
      <c r="A23" s="283"/>
      <c r="B23" s="283"/>
      <c r="C23" s="283"/>
      <c r="D23" s="27" t="s">
        <v>45</v>
      </c>
      <c r="E23" s="28">
        <f>$M$1</f>
        <v>7</v>
      </c>
      <c r="F23" s="286"/>
      <c r="G23" s="264"/>
      <c r="H23" s="266"/>
      <c r="I23" s="274"/>
      <c r="J23" s="269"/>
      <c r="K23" s="272"/>
      <c r="L23" s="276"/>
    </row>
    <row r="24" spans="1:12" x14ac:dyDescent="0.2">
      <c r="A24" s="283"/>
      <c r="B24" s="283"/>
      <c r="C24" s="283"/>
      <c r="D24" s="27" t="s">
        <v>46</v>
      </c>
      <c r="E24" s="31">
        <v>8</v>
      </c>
      <c r="F24" s="286"/>
      <c r="G24" s="264"/>
      <c r="H24" s="266"/>
      <c r="I24" s="274"/>
      <c r="J24" s="269"/>
      <c r="K24" s="272"/>
      <c r="L24" s="276"/>
    </row>
    <row r="25" spans="1:12" x14ac:dyDescent="0.2">
      <c r="A25" s="283"/>
      <c r="B25" s="283"/>
      <c r="C25" s="283"/>
      <c r="D25" s="43" t="s">
        <v>47</v>
      </c>
      <c r="E25" s="44">
        <v>9</v>
      </c>
      <c r="F25" s="286"/>
      <c r="G25" s="264"/>
      <c r="H25" s="266"/>
      <c r="I25" s="274"/>
      <c r="J25" s="269"/>
      <c r="K25" s="272"/>
      <c r="L25" s="276"/>
    </row>
    <row r="26" spans="1:12" s="42" customFormat="1" ht="15" thickBot="1" x14ac:dyDescent="0.25">
      <c r="A26" s="283"/>
      <c r="B26" s="283"/>
      <c r="C26" s="285"/>
      <c r="D26" s="32" t="s">
        <v>48</v>
      </c>
      <c r="E26" s="33">
        <v>10</v>
      </c>
      <c r="F26" s="287"/>
      <c r="G26" s="265"/>
      <c r="H26" s="267"/>
      <c r="I26" s="274"/>
      <c r="J26" s="270"/>
      <c r="K26" s="273"/>
      <c r="L26" s="276"/>
    </row>
    <row r="27" spans="1:12" s="42" customFormat="1" ht="28.5" x14ac:dyDescent="0.2">
      <c r="A27" s="283"/>
      <c r="B27" s="283"/>
      <c r="C27" s="237" t="s">
        <v>49</v>
      </c>
      <c r="D27" s="19" t="s">
        <v>50</v>
      </c>
      <c r="E27" s="20">
        <v>0</v>
      </c>
      <c r="F27" s="261">
        <v>0.2</v>
      </c>
      <c r="G27" s="253"/>
      <c r="H27" s="255">
        <f>IF(G27&lt;J27,0,IF(G27=J27,$M$1,IF(G27&gt;K27,$M$2,$M$3/(K27-J27)*(G27-J27)+$M$1)))</f>
        <v>0</v>
      </c>
      <c r="I27" s="274"/>
      <c r="J27" s="311">
        <v>3000</v>
      </c>
      <c r="K27" s="312">
        <v>6000</v>
      </c>
      <c r="L27" s="276"/>
    </row>
    <row r="28" spans="1:12" s="42" customFormat="1" x14ac:dyDescent="0.2">
      <c r="A28" s="283"/>
      <c r="B28" s="283"/>
      <c r="C28" s="238"/>
      <c r="D28" s="45" t="s">
        <v>51</v>
      </c>
      <c r="E28" s="28">
        <f>$M$1</f>
        <v>7</v>
      </c>
      <c r="F28" s="262"/>
      <c r="G28" s="264"/>
      <c r="H28" s="266"/>
      <c r="I28" s="274"/>
      <c r="J28" s="313"/>
      <c r="K28" s="314"/>
      <c r="L28" s="276"/>
    </row>
    <row r="29" spans="1:12" s="42" customFormat="1" ht="28.5" x14ac:dyDescent="0.2">
      <c r="A29" s="283"/>
      <c r="B29" s="283"/>
      <c r="C29" s="238"/>
      <c r="D29" s="45" t="s">
        <v>52</v>
      </c>
      <c r="E29" s="28">
        <v>8</v>
      </c>
      <c r="F29" s="262"/>
      <c r="G29" s="264"/>
      <c r="H29" s="266"/>
      <c r="I29" s="274"/>
      <c r="J29" s="313"/>
      <c r="K29" s="314"/>
      <c r="L29" s="276"/>
    </row>
    <row r="30" spans="1:12" ht="28.5" x14ac:dyDescent="0.2">
      <c r="A30" s="283"/>
      <c r="B30" s="283"/>
      <c r="C30" s="238"/>
      <c r="D30" s="46" t="s">
        <v>53</v>
      </c>
      <c r="E30" s="31">
        <v>9</v>
      </c>
      <c r="F30" s="262"/>
      <c r="G30" s="264"/>
      <c r="H30" s="266"/>
      <c r="I30" s="274"/>
      <c r="J30" s="313"/>
      <c r="K30" s="314"/>
      <c r="L30" s="276"/>
    </row>
    <row r="31" spans="1:12" ht="29.25" thickBot="1" x14ac:dyDescent="0.25">
      <c r="A31" s="283"/>
      <c r="B31" s="283"/>
      <c r="C31" s="239"/>
      <c r="D31" s="47" t="s">
        <v>54</v>
      </c>
      <c r="E31" s="33">
        <v>10</v>
      </c>
      <c r="F31" s="263"/>
      <c r="G31" s="265"/>
      <c r="H31" s="267"/>
      <c r="I31" s="274"/>
      <c r="J31" s="315"/>
      <c r="K31" s="316"/>
      <c r="L31" s="276"/>
    </row>
    <row r="32" spans="1:12" s="42" customFormat="1" x14ac:dyDescent="0.2">
      <c r="A32" s="283"/>
      <c r="B32" s="283"/>
      <c r="C32" s="237" t="s">
        <v>55</v>
      </c>
      <c r="D32" s="19" t="s">
        <v>56</v>
      </c>
      <c r="E32" s="20">
        <v>0</v>
      </c>
      <c r="F32" s="261">
        <v>0.25</v>
      </c>
      <c r="G32" s="253"/>
      <c r="H32" s="255">
        <f>IF(G32&lt;J32,0,IF(G32=J32,$M$1,IF(G32&gt;K32,$M$2,$M$3/(K32-J32)*(G32-J32)+$M$1)))</f>
        <v>0</v>
      </c>
      <c r="I32" s="274"/>
      <c r="J32" s="311">
        <v>150</v>
      </c>
      <c r="K32" s="312">
        <v>300</v>
      </c>
      <c r="L32" s="276"/>
    </row>
    <row r="33" spans="1:12" s="42" customFormat="1" x14ac:dyDescent="0.2">
      <c r="A33" s="283"/>
      <c r="B33" s="283"/>
      <c r="C33" s="238"/>
      <c r="D33" s="45" t="s">
        <v>57</v>
      </c>
      <c r="E33" s="28">
        <f>$M$1</f>
        <v>7</v>
      </c>
      <c r="F33" s="262"/>
      <c r="G33" s="264"/>
      <c r="H33" s="266"/>
      <c r="I33" s="274"/>
      <c r="J33" s="313"/>
      <c r="K33" s="314"/>
      <c r="L33" s="276"/>
    </row>
    <row r="34" spans="1:12" x14ac:dyDescent="0.2">
      <c r="A34" s="283"/>
      <c r="B34" s="283"/>
      <c r="C34" s="238"/>
      <c r="D34" s="46" t="s">
        <v>58</v>
      </c>
      <c r="E34" s="31">
        <v>8</v>
      </c>
      <c r="F34" s="262"/>
      <c r="G34" s="264"/>
      <c r="H34" s="266"/>
      <c r="I34" s="274"/>
      <c r="J34" s="313"/>
      <c r="K34" s="314"/>
      <c r="L34" s="276"/>
    </row>
    <row r="35" spans="1:12" x14ac:dyDescent="0.2">
      <c r="A35" s="283"/>
      <c r="B35" s="283"/>
      <c r="C35" s="238"/>
      <c r="D35" s="48" t="s">
        <v>59</v>
      </c>
      <c r="E35" s="44">
        <v>9</v>
      </c>
      <c r="F35" s="262"/>
      <c r="G35" s="264"/>
      <c r="H35" s="266"/>
      <c r="I35" s="274"/>
      <c r="J35" s="313"/>
      <c r="K35" s="314"/>
      <c r="L35" s="276"/>
    </row>
    <row r="36" spans="1:12" ht="15" thickBot="1" x14ac:dyDescent="0.25">
      <c r="A36" s="283"/>
      <c r="B36" s="283"/>
      <c r="C36" s="239"/>
      <c r="D36" s="47" t="s">
        <v>60</v>
      </c>
      <c r="E36" s="33">
        <v>10</v>
      </c>
      <c r="F36" s="263"/>
      <c r="G36" s="265"/>
      <c r="H36" s="267"/>
      <c r="I36" s="274"/>
      <c r="J36" s="315"/>
      <c r="K36" s="316"/>
      <c r="L36" s="276"/>
    </row>
    <row r="37" spans="1:12" x14ac:dyDescent="0.2">
      <c r="A37" s="283"/>
      <c r="B37" s="283"/>
      <c r="C37" s="237" t="s">
        <v>61</v>
      </c>
      <c r="D37" s="19" t="s">
        <v>62</v>
      </c>
      <c r="E37" s="49">
        <v>0</v>
      </c>
      <c r="F37" s="251">
        <v>0.15</v>
      </c>
      <c r="G37" s="253"/>
      <c r="H37" s="255">
        <f>G37</f>
        <v>0</v>
      </c>
      <c r="I37" s="257"/>
      <c r="J37" s="259"/>
      <c r="K37" s="235"/>
      <c r="L37" s="276"/>
    </row>
    <row r="38" spans="1:12" ht="15" thickBot="1" x14ac:dyDescent="0.25">
      <c r="A38" s="283"/>
      <c r="B38" s="284"/>
      <c r="C38" s="250"/>
      <c r="D38" s="27" t="s">
        <v>63</v>
      </c>
      <c r="E38" s="50">
        <v>10</v>
      </c>
      <c r="F38" s="252"/>
      <c r="G38" s="254"/>
      <c r="H38" s="256"/>
      <c r="I38" s="258"/>
      <c r="J38" s="260"/>
      <c r="K38" s="236"/>
      <c r="L38" s="276"/>
    </row>
    <row r="39" spans="1:12" x14ac:dyDescent="0.2">
      <c r="A39" s="283"/>
      <c r="B39" s="237" t="s">
        <v>64</v>
      </c>
      <c r="C39" s="238" t="s">
        <v>37</v>
      </c>
      <c r="D39" s="240" t="s">
        <v>38</v>
      </c>
      <c r="E39" s="241"/>
      <c r="F39" s="52">
        <v>0.05</v>
      </c>
      <c r="G39" s="53"/>
      <c r="H39" s="51">
        <f>G39*F39</f>
        <v>0</v>
      </c>
      <c r="I39" s="242"/>
      <c r="J39" s="244"/>
      <c r="K39" s="245"/>
      <c r="L39" s="276"/>
    </row>
    <row r="40" spans="1:12" x14ac:dyDescent="0.2">
      <c r="A40" s="283"/>
      <c r="B40" s="238"/>
      <c r="C40" s="238"/>
      <c r="D40" s="246" t="s">
        <v>39</v>
      </c>
      <c r="E40" s="247"/>
      <c r="F40" s="52">
        <v>0.05</v>
      </c>
      <c r="G40" s="40"/>
      <c r="H40" s="41">
        <f>G40*F40</f>
        <v>0</v>
      </c>
      <c r="I40" s="242"/>
      <c r="J40" s="244"/>
      <c r="K40" s="245"/>
      <c r="L40" s="276"/>
    </row>
    <row r="41" spans="1:12" ht="15" thickBot="1" x14ac:dyDescent="0.25">
      <c r="A41" s="283"/>
      <c r="B41" s="239"/>
      <c r="C41" s="239"/>
      <c r="D41" s="248" t="s">
        <v>40</v>
      </c>
      <c r="E41" s="249"/>
      <c r="F41" s="52">
        <v>0.05</v>
      </c>
      <c r="G41" s="29"/>
      <c r="H41" s="30">
        <f>G41*F41</f>
        <v>0</v>
      </c>
      <c r="I41" s="243"/>
      <c r="J41" s="244"/>
      <c r="K41" s="245"/>
      <c r="L41" s="277"/>
    </row>
    <row r="42" spans="1:12" ht="24" customHeight="1" x14ac:dyDescent="0.2">
      <c r="A42" t="s">
        <v>65</v>
      </c>
      <c r="B42" s="54"/>
      <c r="D42" t="s">
        <v>65</v>
      </c>
      <c r="E42" s="232"/>
      <c r="F42" s="232"/>
      <c r="G42" s="232"/>
      <c r="H42" t="s">
        <v>65</v>
      </c>
      <c r="I42" s="232"/>
      <c r="J42" s="232"/>
      <c r="K42" s="232"/>
    </row>
    <row r="43" spans="1:12" ht="24" customHeight="1" x14ac:dyDescent="0.2">
      <c r="A43" t="s">
        <v>65</v>
      </c>
      <c r="B43" s="54"/>
      <c r="C43" s="25"/>
      <c r="D43" t="s">
        <v>65</v>
      </c>
      <c r="E43" s="233"/>
      <c r="F43" s="233"/>
      <c r="G43" s="233"/>
      <c r="H43" t="s">
        <v>65</v>
      </c>
      <c r="I43" s="233"/>
      <c r="J43" s="233"/>
      <c r="K43" s="233"/>
    </row>
    <row r="44" spans="1:12" x14ac:dyDescent="0.2">
      <c r="C44" s="25"/>
      <c r="D44" s="25"/>
      <c r="E44" s="234"/>
      <c r="F44" s="234"/>
      <c r="G44" s="234"/>
      <c r="H44" s="25"/>
      <c r="I44" s="234"/>
      <c r="J44" s="234"/>
      <c r="K44" s="234"/>
    </row>
    <row r="45" spans="1:12" ht="15.75" x14ac:dyDescent="0.25">
      <c r="A45" s="230" t="s">
        <v>66</v>
      </c>
      <c r="B45" s="230"/>
      <c r="C45" s="230"/>
      <c r="D45" s="230"/>
      <c r="E45" s="230"/>
      <c r="F45" s="230"/>
      <c r="G45" s="230"/>
      <c r="H45" s="230"/>
      <c r="I45" s="230"/>
      <c r="J45" s="230"/>
      <c r="K45" s="230"/>
    </row>
    <row r="46" spans="1:12" x14ac:dyDescent="0.2">
      <c r="C46" s="25"/>
      <c r="D46" s="25"/>
      <c r="E46" s="25"/>
      <c r="F46" s="25"/>
      <c r="G46" s="55"/>
      <c r="H46" s="25"/>
      <c r="I46" s="25"/>
      <c r="J46" s="56"/>
      <c r="K46" s="56"/>
    </row>
    <row r="47" spans="1:12" ht="23.25" customHeight="1" x14ac:dyDescent="0.2">
      <c r="A47" s="231" t="s">
        <v>67</v>
      </c>
      <c r="B47" s="231"/>
      <c r="C47" s="231"/>
      <c r="D47" s="231"/>
      <c r="E47" s="231"/>
      <c r="F47" s="231"/>
      <c r="G47" s="231"/>
      <c r="H47" s="231"/>
      <c r="I47" s="231"/>
      <c r="J47" s="231"/>
      <c r="K47" s="231"/>
    </row>
    <row r="48" spans="1:12" ht="23.25" customHeight="1" x14ac:dyDescent="0.2">
      <c r="A48" s="231"/>
      <c r="B48" s="231"/>
      <c r="C48" s="231"/>
      <c r="D48" s="231"/>
      <c r="E48" s="231"/>
      <c r="F48" s="231"/>
      <c r="G48" s="231"/>
      <c r="H48" s="231"/>
      <c r="I48" s="231"/>
      <c r="J48" s="231"/>
      <c r="K48" s="231"/>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A22:A41"/>
    <mergeCell ref="B22:B38"/>
    <mergeCell ref="C22:C26"/>
    <mergeCell ref="F22:F26"/>
    <mergeCell ref="G22:G26"/>
    <mergeCell ref="H22:H26"/>
    <mergeCell ref="C27:C31"/>
    <mergeCell ref="F27:F31"/>
    <mergeCell ref="G27:G31"/>
    <mergeCell ref="H27:H31"/>
    <mergeCell ref="J27:J31"/>
    <mergeCell ref="K32:K36"/>
    <mergeCell ref="I22:I36"/>
    <mergeCell ref="J22:J26"/>
    <mergeCell ref="K22:K26"/>
    <mergeCell ref="L22:L41"/>
    <mergeCell ref="K27:K31"/>
    <mergeCell ref="C32:C36"/>
    <mergeCell ref="F32:F36"/>
    <mergeCell ref="G32:G36"/>
    <mergeCell ref="H32:H36"/>
    <mergeCell ref="J32:J36"/>
    <mergeCell ref="K37:K38"/>
    <mergeCell ref="B39:B41"/>
    <mergeCell ref="C39:C41"/>
    <mergeCell ref="D39:E39"/>
    <mergeCell ref="I39:I41"/>
    <mergeCell ref="J39:J41"/>
    <mergeCell ref="K39:K41"/>
    <mergeCell ref="D40:E40"/>
    <mergeCell ref="D41:E41"/>
    <mergeCell ref="C37:C38"/>
    <mergeCell ref="F37:F38"/>
    <mergeCell ref="G37:G38"/>
    <mergeCell ref="H37:H38"/>
    <mergeCell ref="I37:I38"/>
    <mergeCell ref="J37:J38"/>
    <mergeCell ref="A45:K45"/>
    <mergeCell ref="A47:K48"/>
    <mergeCell ref="E42:G42"/>
    <mergeCell ref="I42:K42"/>
    <mergeCell ref="E43:G43"/>
    <mergeCell ref="I43:K43"/>
    <mergeCell ref="E44:G44"/>
    <mergeCell ref="I44:K44"/>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3BF62-93A5-4B5B-95D2-2D0790977D33}">
  <dimension ref="A1:P39"/>
  <sheetViews>
    <sheetView rightToLeft="1" topLeftCell="A10" workbookViewId="0">
      <selection activeCell="M16" sqref="M16:M31"/>
    </sheetView>
  </sheetViews>
  <sheetFormatPr defaultRowHeight="12.75" x14ac:dyDescent="0.2"/>
  <cols>
    <col min="1" max="1" width="7.25" style="65" bestFit="1" customWidth="1"/>
    <col min="2" max="2" width="32.25" style="65" customWidth="1"/>
    <col min="3" max="3" width="11.75" style="129" customWidth="1"/>
    <col min="4" max="4" width="9.12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9" customWidth="1"/>
    <col min="12" max="12" width="7.375" style="65" customWidth="1"/>
    <col min="13" max="13" width="8" style="65" bestFit="1" customWidth="1"/>
    <col min="14" max="14" width="22.25" style="65" customWidth="1"/>
    <col min="15" max="16384" width="9" style="65"/>
  </cols>
  <sheetData>
    <row r="1" spans="1:16" ht="35.25" customHeight="1" thickTop="1" x14ac:dyDescent="0.2">
      <c r="A1" s="57" t="s">
        <v>68</v>
      </c>
      <c r="B1" s="58" t="s">
        <v>69</v>
      </c>
      <c r="C1" s="59" t="s">
        <v>70</v>
      </c>
      <c r="D1" s="211" t="s">
        <v>71</v>
      </c>
      <c r="E1" s="212"/>
      <c r="F1" s="212"/>
      <c r="G1" s="212"/>
      <c r="H1" s="213"/>
      <c r="I1" s="60" t="s">
        <v>72</v>
      </c>
      <c r="J1" s="61">
        <v>1</v>
      </c>
      <c r="K1" s="62" t="s">
        <v>73</v>
      </c>
      <c r="L1" s="63"/>
      <c r="M1" s="63"/>
      <c r="N1" s="64"/>
    </row>
    <row r="2" spans="1:16" ht="15" customHeight="1" thickBot="1" x14ac:dyDescent="0.25">
      <c r="A2" s="66" t="s">
        <v>74</v>
      </c>
      <c r="B2" s="67" t="s">
        <v>75</v>
      </c>
      <c r="C2" s="68" t="s">
        <v>76</v>
      </c>
      <c r="D2" s="214"/>
      <c r="E2" s="215"/>
      <c r="F2" s="215"/>
      <c r="G2" s="215"/>
      <c r="H2" s="216"/>
      <c r="I2" s="69" t="s">
        <v>77</v>
      </c>
      <c r="J2" s="70">
        <v>2</v>
      </c>
      <c r="K2" s="71" t="s">
        <v>78</v>
      </c>
      <c r="L2" s="72"/>
      <c r="M2" s="72"/>
      <c r="N2" s="73"/>
    </row>
    <row r="3" spans="1:16" s="78" customFormat="1" ht="17.25" customHeight="1" thickTop="1" x14ac:dyDescent="0.2">
      <c r="A3" s="306" t="s">
        <v>79</v>
      </c>
      <c r="B3" s="307"/>
      <c r="C3" s="304" t="s">
        <v>80</v>
      </c>
      <c r="D3" s="74" t="s">
        <v>7</v>
      </c>
      <c r="E3" s="75" t="s">
        <v>81</v>
      </c>
      <c r="F3" s="76">
        <v>1</v>
      </c>
      <c r="G3" s="75" t="s">
        <v>81</v>
      </c>
      <c r="H3" s="76">
        <v>2</v>
      </c>
      <c r="I3" s="75" t="s">
        <v>81</v>
      </c>
      <c r="J3" s="76">
        <v>3</v>
      </c>
      <c r="K3" s="75" t="s">
        <v>81</v>
      </c>
      <c r="L3" s="76">
        <v>4</v>
      </c>
      <c r="M3" s="77"/>
      <c r="N3" s="304" t="s">
        <v>82</v>
      </c>
    </row>
    <row r="4" spans="1:16" s="78" customFormat="1" ht="17.25" customHeight="1" thickBot="1" x14ac:dyDescent="0.25">
      <c r="A4" s="308"/>
      <c r="B4" s="309"/>
      <c r="C4" s="305"/>
      <c r="D4" s="79" t="s">
        <v>83</v>
      </c>
      <c r="E4" s="80" t="s">
        <v>84</v>
      </c>
      <c r="F4" s="81" t="s">
        <v>85</v>
      </c>
      <c r="G4" s="80" t="s">
        <v>84</v>
      </c>
      <c r="H4" s="81" t="s">
        <v>85</v>
      </c>
      <c r="I4" s="80" t="s">
        <v>84</v>
      </c>
      <c r="J4" s="81" t="s">
        <v>85</v>
      </c>
      <c r="K4" s="80" t="s">
        <v>84</v>
      </c>
      <c r="L4" s="81" t="s">
        <v>85</v>
      </c>
      <c r="M4" s="79"/>
      <c r="N4" s="305"/>
      <c r="P4" s="82"/>
    </row>
    <row r="5" spans="1:16" s="78" customFormat="1" ht="25.5" thickTop="1" thickBot="1" x14ac:dyDescent="0.25">
      <c r="A5" s="300"/>
      <c r="B5" s="83" t="s">
        <v>86</v>
      </c>
      <c r="C5" s="84" t="s">
        <v>87</v>
      </c>
      <c r="D5" s="85">
        <v>1</v>
      </c>
      <c r="E5" s="86"/>
      <c r="F5" s="87"/>
      <c r="G5" s="86"/>
      <c r="H5" s="87"/>
      <c r="I5" s="86"/>
      <c r="J5" s="88"/>
      <c r="K5" s="86"/>
      <c r="L5" s="88"/>
      <c r="M5" s="89"/>
      <c r="N5" s="90" t="s">
        <v>88</v>
      </c>
    </row>
    <row r="6" spans="1:16" s="78" customFormat="1" ht="17.25" customHeight="1" thickBot="1" x14ac:dyDescent="0.25">
      <c r="A6" s="301"/>
      <c r="B6" s="91" t="s">
        <v>89</v>
      </c>
      <c r="C6" s="92"/>
      <c r="D6" s="93">
        <f>SUM(D5:D5)</f>
        <v>1</v>
      </c>
      <c r="E6" s="94"/>
      <c r="F6" s="95"/>
      <c r="G6" s="94"/>
      <c r="H6" s="95"/>
      <c r="I6" s="94"/>
      <c r="J6" s="95"/>
      <c r="K6" s="94"/>
      <c r="L6" s="95"/>
      <c r="M6" s="96"/>
      <c r="N6" s="97"/>
    </row>
    <row r="7" spans="1:16" s="78" customFormat="1" ht="17.25" customHeight="1" thickTop="1" thickBot="1" x14ac:dyDescent="0.25">
      <c r="A7" s="299" t="s">
        <v>90</v>
      </c>
      <c r="B7" s="98" t="s">
        <v>90</v>
      </c>
      <c r="C7" s="84" t="s">
        <v>91</v>
      </c>
      <c r="D7" s="99">
        <v>1</v>
      </c>
      <c r="E7" s="86"/>
      <c r="F7" s="87"/>
      <c r="G7" s="86"/>
      <c r="H7" s="87"/>
      <c r="I7" s="86"/>
      <c r="J7" s="100"/>
      <c r="K7" s="86"/>
      <c r="L7" s="100"/>
      <c r="M7" s="101"/>
      <c r="N7" s="102" t="s">
        <v>88</v>
      </c>
    </row>
    <row r="8" spans="1:16" s="78" customFormat="1" ht="17.25" customHeight="1" thickBot="1" x14ac:dyDescent="0.25">
      <c r="A8" s="301"/>
      <c r="B8" s="91" t="s">
        <v>89</v>
      </c>
      <c r="C8" s="92"/>
      <c r="D8" s="93">
        <f>SUM(D7)</f>
        <v>1</v>
      </c>
      <c r="E8" s="94"/>
      <c r="F8" s="95"/>
      <c r="G8" s="94"/>
      <c r="H8" s="95"/>
      <c r="I8" s="94"/>
      <c r="J8" s="95"/>
      <c r="K8" s="94"/>
      <c r="L8" s="95"/>
      <c r="M8" s="96"/>
      <c r="N8" s="97"/>
    </row>
    <row r="9" spans="1:16" s="78" customFormat="1" ht="17.25" customHeight="1" thickTop="1" x14ac:dyDescent="0.2">
      <c r="A9" s="299"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300"/>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300"/>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301"/>
      <c r="B12" s="91" t="s">
        <v>89</v>
      </c>
      <c r="C12" s="92"/>
      <c r="D12" s="93">
        <f>SUM(D9:D11)</f>
        <v>1</v>
      </c>
      <c r="E12" s="94"/>
      <c r="F12" s="95"/>
      <c r="G12" s="94"/>
      <c r="H12" s="95"/>
      <c r="I12" s="94"/>
      <c r="J12" s="95"/>
      <c r="K12" s="94"/>
      <c r="L12" s="95"/>
      <c r="M12" s="96"/>
      <c r="N12" s="97"/>
    </row>
    <row r="13" spans="1:16" s="78" customFormat="1" ht="17.25" customHeight="1" thickTop="1" x14ac:dyDescent="0.2">
      <c r="A13" s="299" t="s">
        <v>96</v>
      </c>
      <c r="B13" s="302" t="s">
        <v>79</v>
      </c>
      <c r="C13" s="304" t="s">
        <v>97</v>
      </c>
      <c r="D13" s="304" t="s">
        <v>98</v>
      </c>
      <c r="E13" s="75" t="s">
        <v>81</v>
      </c>
      <c r="F13" s="76">
        <v>1</v>
      </c>
      <c r="G13" s="75" t="s">
        <v>81</v>
      </c>
      <c r="H13" s="76">
        <v>2</v>
      </c>
      <c r="I13" s="75" t="s">
        <v>81</v>
      </c>
      <c r="J13" s="76">
        <v>3</v>
      </c>
      <c r="K13" s="75" t="s">
        <v>81</v>
      </c>
      <c r="L13" s="76">
        <v>4</v>
      </c>
      <c r="M13" s="77"/>
      <c r="N13" s="304" t="s">
        <v>82</v>
      </c>
    </row>
    <row r="14" spans="1:16" s="78" customFormat="1" ht="17.25" customHeight="1" thickBot="1" x14ac:dyDescent="0.25">
      <c r="A14" s="300"/>
      <c r="B14" s="303"/>
      <c r="C14" s="305"/>
      <c r="D14" s="305"/>
      <c r="E14" s="80" t="s">
        <v>84</v>
      </c>
      <c r="F14" s="81" t="s">
        <v>85</v>
      </c>
      <c r="G14" s="80" t="s">
        <v>84</v>
      </c>
      <c r="H14" s="81" t="s">
        <v>85</v>
      </c>
      <c r="I14" s="80" t="s">
        <v>84</v>
      </c>
      <c r="J14" s="81" t="s">
        <v>85</v>
      </c>
      <c r="K14" s="80" t="s">
        <v>84</v>
      </c>
      <c r="L14" s="81" t="s">
        <v>85</v>
      </c>
      <c r="M14" s="79"/>
      <c r="N14" s="305"/>
      <c r="P14" s="82"/>
    </row>
    <row r="15" spans="1:16" s="78" customFormat="1" ht="17.25" customHeight="1" thickTop="1" x14ac:dyDescent="0.2">
      <c r="A15" s="300"/>
      <c r="B15" s="110" t="s">
        <v>99</v>
      </c>
      <c r="C15" s="111"/>
      <c r="D15" s="112"/>
      <c r="E15" s="113"/>
      <c r="F15" s="114"/>
      <c r="G15" s="113"/>
      <c r="H15" s="114"/>
      <c r="I15" s="113"/>
      <c r="J15" s="114"/>
      <c r="K15" s="113"/>
      <c r="L15" s="114"/>
      <c r="M15" s="115"/>
      <c r="N15" s="116"/>
    </row>
    <row r="16" spans="1:16" s="78" customFormat="1" ht="38.25" x14ac:dyDescent="0.2">
      <c r="A16" s="300"/>
      <c r="B16" s="83" t="s">
        <v>100</v>
      </c>
      <c r="C16" s="117" t="s">
        <v>101</v>
      </c>
      <c r="D16" s="118">
        <v>4050</v>
      </c>
      <c r="E16" s="119"/>
      <c r="F16" s="120"/>
      <c r="G16" s="121"/>
      <c r="H16" s="120"/>
      <c r="I16" s="121"/>
      <c r="J16" s="120"/>
      <c r="K16" s="121"/>
      <c r="L16" s="120"/>
      <c r="M16" s="310">
        <v>161.06</v>
      </c>
      <c r="N16" s="109" t="s">
        <v>102</v>
      </c>
    </row>
    <row r="17" spans="1:14" s="78" customFormat="1" ht="38.25" x14ac:dyDescent="0.2">
      <c r="A17" s="300"/>
      <c r="B17" s="83" t="s">
        <v>103</v>
      </c>
      <c r="C17" s="117" t="s">
        <v>101</v>
      </c>
      <c r="D17" s="118">
        <v>820</v>
      </c>
      <c r="E17" s="119"/>
      <c r="F17" s="120"/>
      <c r="G17" s="121"/>
      <c r="H17" s="120"/>
      <c r="I17" s="121"/>
      <c r="J17" s="120"/>
      <c r="K17" s="121"/>
      <c r="L17" s="120"/>
      <c r="M17" s="310">
        <v>171.4</v>
      </c>
      <c r="N17" s="109" t="s">
        <v>102</v>
      </c>
    </row>
    <row r="18" spans="1:14" s="78" customFormat="1" ht="38.25" x14ac:dyDescent="0.2">
      <c r="A18" s="300"/>
      <c r="B18" s="83" t="s">
        <v>104</v>
      </c>
      <c r="C18" s="122" t="s">
        <v>101</v>
      </c>
      <c r="D18" s="118">
        <v>1800</v>
      </c>
      <c r="E18" s="119"/>
      <c r="F18" s="120"/>
      <c r="G18" s="121"/>
      <c r="H18" s="120"/>
      <c r="I18" s="121"/>
      <c r="J18" s="120"/>
      <c r="K18" s="121"/>
      <c r="L18" s="120"/>
      <c r="M18" s="310">
        <v>200.66</v>
      </c>
      <c r="N18" s="109" t="s">
        <v>102</v>
      </c>
    </row>
    <row r="19" spans="1:14" s="78" customFormat="1" ht="38.25" x14ac:dyDescent="0.2">
      <c r="A19" s="300"/>
      <c r="B19" s="83" t="s">
        <v>105</v>
      </c>
      <c r="C19" s="122" t="s">
        <v>101</v>
      </c>
      <c r="D19" s="118">
        <v>400</v>
      </c>
      <c r="E19" s="119"/>
      <c r="F19" s="120"/>
      <c r="G19" s="121"/>
      <c r="H19" s="120"/>
      <c r="I19" s="121"/>
      <c r="J19" s="120"/>
      <c r="K19" s="121"/>
      <c r="L19" s="120"/>
      <c r="M19" s="310">
        <v>213.55</v>
      </c>
      <c r="N19" s="109" t="s">
        <v>102</v>
      </c>
    </row>
    <row r="20" spans="1:14" s="78" customFormat="1" ht="44.25" customHeight="1" x14ac:dyDescent="0.2">
      <c r="A20" s="300"/>
      <c r="B20" s="83" t="s">
        <v>106</v>
      </c>
      <c r="C20" s="122" t="s">
        <v>101</v>
      </c>
      <c r="D20" s="123">
        <v>3200</v>
      </c>
      <c r="E20" s="119"/>
      <c r="F20" s="120"/>
      <c r="G20" s="121"/>
      <c r="H20" s="120"/>
      <c r="I20" s="121"/>
      <c r="J20" s="120"/>
      <c r="K20" s="121"/>
      <c r="L20" s="120"/>
      <c r="M20" s="310">
        <v>240.26</v>
      </c>
      <c r="N20" s="109" t="s">
        <v>102</v>
      </c>
    </row>
    <row r="21" spans="1:14" s="78" customFormat="1" ht="38.25" x14ac:dyDescent="0.2">
      <c r="A21" s="300"/>
      <c r="B21" s="83" t="s">
        <v>107</v>
      </c>
      <c r="C21" s="122" t="s">
        <v>101</v>
      </c>
      <c r="D21" s="123">
        <v>620</v>
      </c>
      <c r="E21" s="119"/>
      <c r="F21" s="120"/>
      <c r="G21" s="121"/>
      <c r="H21" s="120"/>
      <c r="I21" s="121"/>
      <c r="J21" s="120"/>
      <c r="K21" s="121"/>
      <c r="L21" s="120"/>
      <c r="M21" s="310">
        <v>255.69</v>
      </c>
      <c r="N21" s="109" t="s">
        <v>102</v>
      </c>
    </row>
    <row r="22" spans="1:14" s="78" customFormat="1" ht="38.25" x14ac:dyDescent="0.2">
      <c r="A22" s="300"/>
      <c r="B22" s="83" t="s">
        <v>108</v>
      </c>
      <c r="C22" s="122" t="s">
        <v>101</v>
      </c>
      <c r="D22" s="123">
        <v>2600</v>
      </c>
      <c r="E22" s="119"/>
      <c r="F22" s="120"/>
      <c r="G22" s="121"/>
      <c r="H22" s="120"/>
      <c r="I22" s="121"/>
      <c r="J22" s="120"/>
      <c r="K22" s="121"/>
      <c r="L22" s="120"/>
      <c r="M22" s="310">
        <v>279.87</v>
      </c>
      <c r="N22" s="109" t="s">
        <v>102</v>
      </c>
    </row>
    <row r="23" spans="1:14" s="78" customFormat="1" ht="38.25" x14ac:dyDescent="0.2">
      <c r="A23" s="300"/>
      <c r="B23" s="83" t="s">
        <v>109</v>
      </c>
      <c r="C23" s="122" t="s">
        <v>101</v>
      </c>
      <c r="D23" s="123">
        <v>645</v>
      </c>
      <c r="E23" s="119"/>
      <c r="F23" s="120"/>
      <c r="G23" s="121"/>
      <c r="H23" s="120"/>
      <c r="I23" s="121"/>
      <c r="J23" s="120"/>
      <c r="K23" s="121"/>
      <c r="L23" s="120"/>
      <c r="M23" s="310">
        <v>297.83999999999997</v>
      </c>
      <c r="N23" s="109" t="s">
        <v>102</v>
      </c>
    </row>
    <row r="24" spans="1:14" s="78" customFormat="1" ht="38.25" x14ac:dyDescent="0.2">
      <c r="A24" s="300"/>
      <c r="B24" s="83" t="s">
        <v>110</v>
      </c>
      <c r="C24" s="122" t="s">
        <v>101</v>
      </c>
      <c r="D24" s="123">
        <v>1480</v>
      </c>
      <c r="E24" s="119"/>
      <c r="F24" s="120"/>
      <c r="G24" s="121"/>
      <c r="H24" s="120"/>
      <c r="I24" s="121"/>
      <c r="J24" s="120"/>
      <c r="K24" s="121"/>
      <c r="L24" s="120"/>
      <c r="M24" s="310">
        <v>359.08</v>
      </c>
      <c r="N24" s="109" t="s">
        <v>102</v>
      </c>
    </row>
    <row r="25" spans="1:14" s="78" customFormat="1" ht="42" customHeight="1" thickBot="1" x14ac:dyDescent="0.25">
      <c r="A25" s="300"/>
      <c r="B25" s="83" t="s">
        <v>111</v>
      </c>
      <c r="C25" s="122" t="s">
        <v>101</v>
      </c>
      <c r="D25" s="123">
        <v>170</v>
      </c>
      <c r="E25" s="119"/>
      <c r="F25" s="120"/>
      <c r="G25" s="121"/>
      <c r="H25" s="120"/>
      <c r="I25" s="121"/>
      <c r="J25" s="120"/>
      <c r="K25" s="121"/>
      <c r="L25" s="120"/>
      <c r="M25" s="310">
        <v>382.14</v>
      </c>
      <c r="N25" s="109" t="s">
        <v>102</v>
      </c>
    </row>
    <row r="26" spans="1:14" s="78" customFormat="1" ht="17.25" customHeight="1" thickTop="1" x14ac:dyDescent="0.2">
      <c r="A26" s="300"/>
      <c r="B26" s="110" t="s">
        <v>112</v>
      </c>
      <c r="C26" s="111"/>
      <c r="D26" s="112"/>
      <c r="E26" s="113"/>
      <c r="F26" s="114"/>
      <c r="G26" s="113"/>
      <c r="H26" s="114"/>
      <c r="I26" s="113"/>
      <c r="J26" s="114"/>
      <c r="K26" s="113"/>
      <c r="L26" s="114"/>
      <c r="M26" s="115"/>
      <c r="N26" s="116"/>
    </row>
    <row r="27" spans="1:14" s="78" customFormat="1" ht="23.25" customHeight="1" x14ac:dyDescent="0.2">
      <c r="A27" s="300"/>
      <c r="B27" s="83" t="s">
        <v>113</v>
      </c>
      <c r="C27" s="117" t="s">
        <v>114</v>
      </c>
      <c r="D27" s="118">
        <v>3300</v>
      </c>
      <c r="E27" s="119"/>
      <c r="F27" s="120"/>
      <c r="G27" s="121"/>
      <c r="H27" s="120"/>
      <c r="I27" s="121"/>
      <c r="J27" s="120"/>
      <c r="K27" s="121"/>
      <c r="L27" s="120"/>
      <c r="M27" s="310">
        <v>70.06</v>
      </c>
      <c r="N27" s="109" t="s">
        <v>115</v>
      </c>
    </row>
    <row r="28" spans="1:14" s="78" customFormat="1" ht="23.25" customHeight="1" x14ac:dyDescent="0.2">
      <c r="A28" s="300"/>
      <c r="B28" s="83" t="s">
        <v>116</v>
      </c>
      <c r="C28" s="122" t="s">
        <v>114</v>
      </c>
      <c r="D28" s="118">
        <v>400</v>
      </c>
      <c r="E28" s="119"/>
      <c r="F28" s="120"/>
      <c r="G28" s="121"/>
      <c r="H28" s="120"/>
      <c r="I28" s="121"/>
      <c r="J28" s="120"/>
      <c r="K28" s="121"/>
      <c r="L28" s="120"/>
      <c r="M28" s="310">
        <v>67.83</v>
      </c>
      <c r="N28" s="109" t="s">
        <v>115</v>
      </c>
    </row>
    <row r="29" spans="1:14" s="78" customFormat="1" ht="23.25" customHeight="1" x14ac:dyDescent="0.2">
      <c r="A29" s="300"/>
      <c r="B29" s="83" t="s">
        <v>117</v>
      </c>
      <c r="C29" s="122" t="s">
        <v>114</v>
      </c>
      <c r="D29" s="118">
        <v>17000</v>
      </c>
      <c r="E29" s="119"/>
      <c r="F29" s="120"/>
      <c r="G29" s="121"/>
      <c r="H29" s="120"/>
      <c r="I29" s="121"/>
      <c r="J29" s="120"/>
      <c r="K29" s="121"/>
      <c r="L29" s="120"/>
      <c r="M29" s="310">
        <v>67.83</v>
      </c>
      <c r="N29" s="109" t="s">
        <v>115</v>
      </c>
    </row>
    <row r="30" spans="1:14" s="78" customFormat="1" ht="23.25" customHeight="1" x14ac:dyDescent="0.2">
      <c r="A30" s="300"/>
      <c r="B30" s="83" t="s">
        <v>118</v>
      </c>
      <c r="C30" s="122" t="s">
        <v>114</v>
      </c>
      <c r="D30" s="118">
        <v>13000</v>
      </c>
      <c r="E30" s="119"/>
      <c r="F30" s="120"/>
      <c r="G30" s="121"/>
      <c r="H30" s="120"/>
      <c r="I30" s="121"/>
      <c r="J30" s="120"/>
      <c r="K30" s="121"/>
      <c r="L30" s="120"/>
      <c r="M30" s="310">
        <v>63.37</v>
      </c>
      <c r="N30" s="109" t="s">
        <v>115</v>
      </c>
    </row>
    <row r="31" spans="1:14" s="78" customFormat="1" ht="23.25" customHeight="1" thickBot="1" x14ac:dyDescent="0.25">
      <c r="A31" s="300"/>
      <c r="B31" s="124" t="s">
        <v>119</v>
      </c>
      <c r="C31" s="122" t="s">
        <v>114</v>
      </c>
      <c r="D31" s="123">
        <v>4000</v>
      </c>
      <c r="E31" s="119"/>
      <c r="F31" s="120"/>
      <c r="G31" s="121"/>
      <c r="H31" s="120"/>
      <c r="I31" s="121"/>
      <c r="J31" s="120"/>
      <c r="K31" s="121"/>
      <c r="L31" s="120"/>
      <c r="M31" s="310">
        <v>63.37</v>
      </c>
      <c r="N31" s="109" t="s">
        <v>115</v>
      </c>
    </row>
    <row r="32" spans="1:14" s="78" customFormat="1" ht="17.25" customHeight="1" thickBot="1" x14ac:dyDescent="0.25">
      <c r="A32" s="300"/>
      <c r="B32" s="125" t="s">
        <v>120</v>
      </c>
      <c r="C32" s="92"/>
      <c r="D32" s="126"/>
      <c r="E32" s="94"/>
      <c r="F32" s="95"/>
      <c r="G32" s="94"/>
      <c r="H32" s="95"/>
      <c r="I32" s="94"/>
      <c r="J32" s="95"/>
      <c r="K32" s="94"/>
      <c r="L32" s="95"/>
      <c r="M32" s="96"/>
      <c r="N32" s="97"/>
    </row>
    <row r="33" spans="1:14" s="78" customFormat="1" ht="17.25" customHeight="1" thickTop="1" thickBot="1" x14ac:dyDescent="0.25">
      <c r="A33" s="301"/>
      <c r="B33" s="125" t="s">
        <v>121</v>
      </c>
      <c r="C33" s="92"/>
      <c r="D33" s="127"/>
      <c r="E33" s="128"/>
      <c r="F33" s="95"/>
      <c r="G33" s="94"/>
      <c r="H33" s="95"/>
      <c r="I33" s="94"/>
      <c r="J33" s="95"/>
      <c r="K33" s="94"/>
      <c r="L33" s="95"/>
      <c r="M33" s="96"/>
      <c r="N33" s="97"/>
    </row>
    <row r="34" spans="1:14" s="78" customFormat="1" ht="17.25" customHeight="1" thickTop="1" x14ac:dyDescent="0.2"/>
    <row r="37" spans="1:14" ht="17.25" customHeight="1" x14ac:dyDescent="0.2">
      <c r="F37" s="130"/>
    </row>
    <row r="38" spans="1:14" ht="17.25" customHeight="1" x14ac:dyDescent="0.2">
      <c r="F38" s="130"/>
    </row>
    <row r="39" spans="1:14" ht="17.25" customHeight="1" x14ac:dyDescent="0.2">
      <c r="F39" s="130"/>
    </row>
  </sheetData>
  <mergeCells count="12">
    <mergeCell ref="N13:N14"/>
    <mergeCell ref="D1:H2"/>
    <mergeCell ref="A3:B4"/>
    <mergeCell ref="C3:C4"/>
    <mergeCell ref="N3:N4"/>
    <mergeCell ref="A5:A6"/>
    <mergeCell ref="A7:A8"/>
    <mergeCell ref="A9:A12"/>
    <mergeCell ref="A13:A33"/>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6280F-B2A0-4A76-994B-8A62D480FAF4}">
  <dimension ref="A1:K31"/>
  <sheetViews>
    <sheetView rightToLeft="1" workbookViewId="0">
      <selection activeCell="B8" sqref="B8:B9"/>
    </sheetView>
  </sheetViews>
  <sheetFormatPr defaultRowHeight="12.75" x14ac:dyDescent="0.2"/>
  <cols>
    <col min="1" max="1" width="5.5" style="164" customWidth="1"/>
    <col min="2" max="2" width="19.125" style="164" customWidth="1"/>
    <col min="3" max="3" width="11.25" style="164" customWidth="1"/>
    <col min="4" max="4" width="8" style="164" customWidth="1"/>
    <col min="5" max="5" width="9" style="164"/>
    <col min="6" max="6" width="7.875" style="164" customWidth="1"/>
    <col min="7" max="7" width="8.75" style="164" customWidth="1"/>
    <col min="8" max="8" width="9.375" style="164" customWidth="1"/>
    <col min="9" max="9" width="7.625" style="164" customWidth="1"/>
    <col min="10" max="10" width="8.5" style="164" bestFit="1" customWidth="1"/>
    <col min="11" max="11" width="21.125" style="164" customWidth="1"/>
    <col min="12" max="16384" width="9" style="164"/>
  </cols>
  <sheetData>
    <row r="1" spans="1:11" s="65" customFormat="1" ht="17.25" customHeight="1" thickTop="1" x14ac:dyDescent="0.2">
      <c r="A1" s="209" t="s">
        <v>122</v>
      </c>
      <c r="B1" s="210"/>
      <c r="C1" s="59" t="s">
        <v>70</v>
      </c>
      <c r="D1" s="211" t="s">
        <v>143</v>
      </c>
      <c r="E1" s="212"/>
      <c r="F1" s="212"/>
      <c r="G1" s="213"/>
      <c r="H1" s="60" t="s">
        <v>72</v>
      </c>
      <c r="I1" s="131">
        <v>1</v>
      </c>
      <c r="J1" s="132" t="s">
        <v>73</v>
      </c>
      <c r="K1" s="64"/>
    </row>
    <row r="2" spans="1:11" s="65" customFormat="1" ht="33" customHeight="1" thickBot="1" x14ac:dyDescent="0.25">
      <c r="A2" s="217" t="s">
        <v>75</v>
      </c>
      <c r="B2" s="218"/>
      <c r="C2" s="68" t="str">
        <f>'[1]קריטריונים אזור חיפה'!C2</f>
        <v>4/2.2026</v>
      </c>
      <c r="D2" s="214"/>
      <c r="E2" s="215"/>
      <c r="F2" s="215"/>
      <c r="G2" s="216"/>
      <c r="H2" s="69" t="s">
        <v>77</v>
      </c>
      <c r="I2" s="133">
        <v>1</v>
      </c>
      <c r="J2" s="134" t="s">
        <v>78</v>
      </c>
      <c r="K2" s="73"/>
    </row>
    <row r="3" spans="1:11" s="139" customFormat="1" ht="17.25" customHeight="1" thickTop="1" thickBot="1" x14ac:dyDescent="0.3">
      <c r="A3" s="135"/>
      <c r="B3" s="136"/>
      <c r="C3" s="137"/>
      <c r="D3" s="219" t="s">
        <v>123</v>
      </c>
      <c r="E3" s="220"/>
      <c r="F3" s="220"/>
      <c r="G3" s="138">
        <f>+C23</f>
        <v>0.55000000000000004</v>
      </c>
      <c r="H3" s="136" t="s">
        <v>124</v>
      </c>
      <c r="I3" s="138">
        <f>+C24</f>
        <v>0.45</v>
      </c>
      <c r="J3" s="136" t="s">
        <v>125</v>
      </c>
      <c r="K3" s="137"/>
    </row>
    <row r="4" spans="1:11" s="140" customFormat="1" ht="20.100000000000001" customHeight="1" thickTop="1" x14ac:dyDescent="0.2">
      <c r="A4" s="221" t="s">
        <v>126</v>
      </c>
      <c r="B4" s="224" t="s">
        <v>127</v>
      </c>
      <c r="C4" s="202" t="s">
        <v>128</v>
      </c>
      <c r="D4" s="196" t="s">
        <v>129</v>
      </c>
      <c r="E4" s="227" t="s">
        <v>90</v>
      </c>
      <c r="F4" s="227" t="s">
        <v>92</v>
      </c>
      <c r="G4" s="193" t="s">
        <v>130</v>
      </c>
      <c r="H4" s="196" t="s">
        <v>131</v>
      </c>
      <c r="I4" s="193" t="s">
        <v>132</v>
      </c>
      <c r="J4" s="199" t="s">
        <v>133</v>
      </c>
      <c r="K4" s="202" t="s">
        <v>134</v>
      </c>
    </row>
    <row r="5" spans="1:11" s="140" customFormat="1" ht="20.100000000000001" customHeight="1" x14ac:dyDescent="0.2">
      <c r="A5" s="222"/>
      <c r="B5" s="225"/>
      <c r="C5" s="203"/>
      <c r="D5" s="197"/>
      <c r="E5" s="228"/>
      <c r="F5" s="228"/>
      <c r="G5" s="194"/>
      <c r="H5" s="197"/>
      <c r="I5" s="194"/>
      <c r="J5" s="200"/>
      <c r="K5" s="203"/>
    </row>
    <row r="6" spans="1:11" s="140" customFormat="1" ht="20.100000000000001" customHeight="1" thickBot="1" x14ac:dyDescent="0.25">
      <c r="A6" s="222"/>
      <c r="B6" s="225"/>
      <c r="C6" s="204"/>
      <c r="D6" s="198"/>
      <c r="E6" s="229"/>
      <c r="F6" s="229"/>
      <c r="G6" s="195"/>
      <c r="H6" s="198"/>
      <c r="I6" s="195"/>
      <c r="J6" s="201"/>
      <c r="K6" s="203"/>
    </row>
    <row r="7" spans="1:11" s="146" customFormat="1" ht="18" customHeight="1" thickTop="1" thickBot="1" x14ac:dyDescent="0.25">
      <c r="A7" s="223"/>
      <c r="B7" s="226"/>
      <c r="C7" s="141" t="s">
        <v>135</v>
      </c>
      <c r="D7" s="142">
        <v>0.4</v>
      </c>
      <c r="E7" s="143">
        <v>0.15</v>
      </c>
      <c r="F7" s="143">
        <v>0.45</v>
      </c>
      <c r="G7" s="144">
        <f>SUM(D7:F7)</f>
        <v>1</v>
      </c>
      <c r="H7" s="142">
        <v>1</v>
      </c>
      <c r="I7" s="144">
        <v>1</v>
      </c>
      <c r="J7" s="145"/>
      <c r="K7" s="204"/>
    </row>
    <row r="8" spans="1:11" s="151" customFormat="1" ht="17.25" customHeight="1" thickTop="1" x14ac:dyDescent="0.2">
      <c r="A8" s="205">
        <v>1</v>
      </c>
      <c r="B8" s="206"/>
      <c r="C8" s="147" t="s">
        <v>136</v>
      </c>
      <c r="D8" s="148"/>
      <c r="E8" s="149"/>
      <c r="F8" s="150"/>
      <c r="G8" s="207"/>
      <c r="H8" s="150"/>
      <c r="I8" s="207"/>
      <c r="J8" s="208"/>
      <c r="K8" s="192"/>
    </row>
    <row r="9" spans="1:11" s="151" customFormat="1" ht="17.25" customHeight="1" x14ac:dyDescent="0.2">
      <c r="A9" s="189"/>
      <c r="B9" s="181"/>
      <c r="C9" s="152" t="s">
        <v>137</v>
      </c>
      <c r="D9" s="153"/>
      <c r="E9" s="154"/>
      <c r="F9" s="154"/>
      <c r="G9" s="190"/>
      <c r="H9" s="153"/>
      <c r="I9" s="190"/>
      <c r="J9" s="191"/>
      <c r="K9" s="187"/>
    </row>
    <row r="10" spans="1:11" s="151" customFormat="1" ht="17.25" customHeight="1" x14ac:dyDescent="0.2">
      <c r="A10" s="179">
        <v>2</v>
      </c>
      <c r="B10" s="181"/>
      <c r="C10" s="155" t="s">
        <v>136</v>
      </c>
      <c r="D10" s="148"/>
      <c r="E10" s="149"/>
      <c r="F10" s="150"/>
      <c r="G10" s="183"/>
      <c r="H10" s="150"/>
      <c r="I10" s="183"/>
      <c r="J10" s="185"/>
      <c r="K10" s="187"/>
    </row>
    <row r="11" spans="1:11" s="151" customFormat="1" ht="17.25" customHeight="1" x14ac:dyDescent="0.2">
      <c r="A11" s="189"/>
      <c r="B11" s="181"/>
      <c r="C11" s="152" t="s">
        <v>137</v>
      </c>
      <c r="D11" s="153"/>
      <c r="E11" s="154"/>
      <c r="F11" s="154"/>
      <c r="G11" s="190"/>
      <c r="H11" s="153"/>
      <c r="I11" s="190"/>
      <c r="J11" s="191"/>
      <c r="K11" s="187"/>
    </row>
    <row r="12" spans="1:11" s="151" customFormat="1" ht="17.25" customHeight="1" x14ac:dyDescent="0.2">
      <c r="A12" s="179">
        <v>3</v>
      </c>
      <c r="B12" s="181"/>
      <c r="C12" s="155" t="s">
        <v>136</v>
      </c>
      <c r="D12" s="148"/>
      <c r="E12" s="149"/>
      <c r="F12" s="150"/>
      <c r="G12" s="183"/>
      <c r="H12" s="150"/>
      <c r="I12" s="183"/>
      <c r="J12" s="185"/>
      <c r="K12" s="187"/>
    </row>
    <row r="13" spans="1:11" s="151" customFormat="1" ht="17.25" customHeight="1" x14ac:dyDescent="0.2">
      <c r="A13" s="189"/>
      <c r="B13" s="181"/>
      <c r="C13" s="152" t="s">
        <v>137</v>
      </c>
      <c r="D13" s="153"/>
      <c r="E13" s="154"/>
      <c r="F13" s="154"/>
      <c r="G13" s="190"/>
      <c r="H13" s="153"/>
      <c r="I13" s="190"/>
      <c r="J13" s="191"/>
      <c r="K13" s="187"/>
    </row>
    <row r="14" spans="1:11" s="151" customFormat="1" ht="17.25" customHeight="1" x14ac:dyDescent="0.2">
      <c r="A14" s="179">
        <v>4</v>
      </c>
      <c r="B14" s="181"/>
      <c r="C14" s="155" t="s">
        <v>136</v>
      </c>
      <c r="D14" s="148"/>
      <c r="E14" s="149"/>
      <c r="F14" s="150"/>
      <c r="G14" s="183"/>
      <c r="H14" s="150"/>
      <c r="I14" s="183"/>
      <c r="J14" s="185"/>
      <c r="K14" s="187"/>
    </row>
    <row r="15" spans="1:11" s="151" customFormat="1" ht="17.25" customHeight="1" x14ac:dyDescent="0.2">
      <c r="A15" s="189"/>
      <c r="B15" s="181"/>
      <c r="C15" s="152" t="s">
        <v>137</v>
      </c>
      <c r="D15" s="153"/>
      <c r="E15" s="154"/>
      <c r="F15" s="154"/>
      <c r="G15" s="190"/>
      <c r="H15" s="153"/>
      <c r="I15" s="190"/>
      <c r="J15" s="191"/>
      <c r="K15" s="187"/>
    </row>
    <row r="16" spans="1:11" s="151" customFormat="1" ht="17.25" customHeight="1" x14ac:dyDescent="0.2">
      <c r="A16" s="179">
        <v>5</v>
      </c>
      <c r="B16" s="181"/>
      <c r="C16" s="155" t="s">
        <v>136</v>
      </c>
      <c r="D16" s="148"/>
      <c r="E16" s="149"/>
      <c r="F16" s="150"/>
      <c r="G16" s="183"/>
      <c r="H16" s="150"/>
      <c r="I16" s="183"/>
      <c r="J16" s="185"/>
      <c r="K16" s="187"/>
    </row>
    <row r="17" spans="1:11" s="151" customFormat="1" ht="17.25" customHeight="1" x14ac:dyDescent="0.2">
      <c r="A17" s="189"/>
      <c r="B17" s="181"/>
      <c r="C17" s="152" t="s">
        <v>137</v>
      </c>
      <c r="D17" s="153"/>
      <c r="E17" s="154"/>
      <c r="F17" s="154"/>
      <c r="G17" s="190"/>
      <c r="H17" s="153"/>
      <c r="I17" s="190"/>
      <c r="J17" s="191"/>
      <c r="K17" s="187"/>
    </row>
    <row r="18" spans="1:11" s="151" customFormat="1" ht="17.25" customHeight="1" x14ac:dyDescent="0.2">
      <c r="A18" s="179">
        <v>6</v>
      </c>
      <c r="B18" s="181"/>
      <c r="C18" s="155" t="s">
        <v>136</v>
      </c>
      <c r="D18" s="148"/>
      <c r="E18" s="149"/>
      <c r="F18" s="150"/>
      <c r="G18" s="183"/>
      <c r="H18" s="150"/>
      <c r="I18" s="183"/>
      <c r="J18" s="185"/>
      <c r="K18" s="187"/>
    </row>
    <row r="19" spans="1:11" s="151" customFormat="1" ht="17.25" customHeight="1" thickBot="1" x14ac:dyDescent="0.25">
      <c r="A19" s="180"/>
      <c r="B19" s="182"/>
      <c r="C19" s="152" t="s">
        <v>137</v>
      </c>
      <c r="D19" s="153"/>
      <c r="E19" s="154"/>
      <c r="F19" s="154"/>
      <c r="G19" s="184"/>
      <c r="H19" s="153"/>
      <c r="I19" s="184"/>
      <c r="J19" s="186"/>
      <c r="K19" s="188"/>
    </row>
    <row r="20" spans="1:11" ht="17.25" customHeight="1" thickTop="1" thickBot="1" x14ac:dyDescent="0.25">
      <c r="A20" s="156"/>
      <c r="B20" s="157"/>
      <c r="C20" s="158"/>
      <c r="D20" s="159"/>
      <c r="E20" s="160"/>
      <c r="F20" s="160"/>
      <c r="G20" s="161"/>
      <c r="H20" s="162">
        <f>MIN(H8,H10,H12,H14,H16,H18)</f>
        <v>0</v>
      </c>
      <c r="I20" s="161"/>
      <c r="J20" s="159"/>
      <c r="K20" s="163"/>
    </row>
    <row r="21" spans="1:11" ht="17.25" customHeight="1" thickTop="1" x14ac:dyDescent="0.2">
      <c r="A21" s="165"/>
      <c r="B21" s="166"/>
      <c r="C21" s="166"/>
      <c r="D21" s="166"/>
      <c r="E21" s="166"/>
      <c r="F21" s="166"/>
      <c r="G21" s="166"/>
      <c r="H21" s="166"/>
      <c r="I21" s="166"/>
      <c r="J21" s="166"/>
      <c r="K21" s="167"/>
    </row>
    <row r="22" spans="1:11" ht="17.25" customHeight="1" x14ac:dyDescent="0.2">
      <c r="A22" s="168"/>
      <c r="K22" s="169"/>
    </row>
    <row r="23" spans="1:11" ht="17.25" customHeight="1" x14ac:dyDescent="0.2">
      <c r="A23" s="168"/>
      <c r="B23" s="170" t="s">
        <v>138</v>
      </c>
      <c r="C23" s="171">
        <v>0.55000000000000004</v>
      </c>
      <c r="K23" s="169"/>
    </row>
    <row r="24" spans="1:11" ht="17.25" customHeight="1" x14ac:dyDescent="0.2">
      <c r="A24" s="168"/>
      <c r="B24" s="170" t="s">
        <v>139</v>
      </c>
      <c r="C24" s="171">
        <v>0.45</v>
      </c>
      <c r="K24" s="169"/>
    </row>
    <row r="25" spans="1:11" ht="17.25" customHeight="1" x14ac:dyDescent="0.2">
      <c r="A25" s="168"/>
      <c r="B25" s="170" t="s">
        <v>140</v>
      </c>
      <c r="C25" s="171">
        <f>SUM(C23:C24)</f>
        <v>1</v>
      </c>
      <c r="K25" s="169"/>
    </row>
    <row r="26" spans="1:11" ht="17.25" customHeight="1" x14ac:dyDescent="0.2">
      <c r="A26" s="168"/>
      <c r="B26" s="170"/>
      <c r="C26" s="172"/>
      <c r="K26" s="169"/>
    </row>
    <row r="27" spans="1:11" ht="42.75" customHeight="1" x14ac:dyDescent="0.2">
      <c r="A27" s="168"/>
      <c r="B27" s="173" t="s">
        <v>141</v>
      </c>
      <c r="C27" s="171">
        <v>0.8</v>
      </c>
      <c r="K27" s="169"/>
    </row>
    <row r="28" spans="1:11" ht="17.25" customHeight="1" x14ac:dyDescent="0.2">
      <c r="A28" s="168"/>
      <c r="C28" s="174"/>
      <c r="K28" s="169"/>
    </row>
    <row r="29" spans="1:11" ht="17.25" customHeight="1" x14ac:dyDescent="0.25">
      <c r="A29" s="168"/>
      <c r="B29" s="175" t="s">
        <v>142</v>
      </c>
      <c r="C29" s="139"/>
      <c r="D29" s="139"/>
      <c r="E29" s="139"/>
      <c r="F29" s="171">
        <v>0.7</v>
      </c>
      <c r="K29" s="169"/>
    </row>
    <row r="30" spans="1:11" ht="17.25" customHeight="1" thickBot="1" x14ac:dyDescent="0.25">
      <c r="A30" s="176"/>
      <c r="B30" s="177"/>
      <c r="C30" s="177"/>
      <c r="D30" s="177"/>
      <c r="E30" s="177"/>
      <c r="F30" s="177"/>
      <c r="G30" s="177"/>
      <c r="H30" s="177"/>
      <c r="I30" s="177"/>
      <c r="J30" s="177"/>
      <c r="K30" s="178"/>
    </row>
    <row r="31" spans="1:11" ht="17.25" customHeight="1" thickTop="1" x14ac:dyDescent="0.2"/>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A10:A11"/>
    <mergeCell ref="B10:B11"/>
    <mergeCell ref="G10:G11"/>
    <mergeCell ref="I10:I11"/>
    <mergeCell ref="J10:J11"/>
    <mergeCell ref="K10:K11"/>
    <mergeCell ref="A8:A9"/>
    <mergeCell ref="B8:B9"/>
    <mergeCell ref="G8:G9"/>
    <mergeCell ref="I8:I9"/>
    <mergeCell ref="J8:J9"/>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חיפה</vt:lpstr>
      <vt:lpstr>קריטריונים חיפה</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2026-01-25T06:58:43Z</dcterms:created>
  <dcterms:modified xsi:type="dcterms:W3CDTF">2026-02-16T15:48:06Z</dcterms:modified>
</cp:coreProperties>
</file>